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Arena Gamer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L44" i="1" s="1"/>
  <c r="J44" i="1"/>
  <c r="L43" i="1"/>
  <c r="K43" i="1"/>
  <c r="J43" i="1"/>
  <c r="K38" i="1"/>
  <c r="L38" i="1" s="1"/>
  <c r="J38" i="1"/>
  <c r="L37" i="1"/>
  <c r="K37" i="1"/>
  <c r="J37" i="1"/>
  <c r="J36" i="1"/>
  <c r="K36" i="1" s="1"/>
  <c r="L36" i="1" s="1"/>
  <c r="J35" i="1"/>
  <c r="K35" i="1" s="1"/>
  <c r="J29" i="1"/>
  <c r="K29" i="1" s="1"/>
  <c r="L29" i="1" s="1"/>
  <c r="J28" i="1"/>
  <c r="K28" i="1" s="1"/>
  <c r="L28" i="1" s="1"/>
  <c r="L27" i="1"/>
  <c r="K27" i="1"/>
  <c r="J27" i="1"/>
  <c r="J26" i="1"/>
  <c r="K26" i="1" s="1"/>
  <c r="L26" i="1" s="1"/>
  <c r="K25" i="1"/>
  <c r="L25" i="1" s="1"/>
  <c r="J25" i="1"/>
  <c r="J24" i="1"/>
  <c r="K24" i="1" s="1"/>
  <c r="L24" i="1" s="1"/>
  <c r="K23" i="1"/>
  <c r="K30" i="1" s="1"/>
  <c r="J23" i="1"/>
  <c r="K39" i="1" l="1"/>
  <c r="L35" i="1"/>
  <c r="L39" i="1" s="1"/>
  <c r="L45" i="1"/>
  <c r="L23" i="1"/>
  <c r="L30" i="1" s="1"/>
  <c r="L48" i="1" s="1"/>
  <c r="L53" i="1" s="1"/>
  <c r="K45" i="1"/>
  <c r="K48" i="1" l="1"/>
</calcChain>
</file>

<file path=xl/sharedStrings.xml><?xml version="1.0" encoding="utf-8"?>
<sst xmlns="http://schemas.openxmlformats.org/spreadsheetml/2006/main" count="124" uniqueCount="76">
  <si>
    <t>PLANO</t>
  </si>
  <si>
    <t>MERCADO: ARACAJU/SERGIPE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</si>
  <si>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</si>
  <si>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</si>
  <si>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</si>
  <si>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</si>
  <si>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</si>
  <si>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</si>
  <si>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</si>
  <si>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</si>
  <si>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</si>
  <si>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</si>
  <si>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</si>
  <si>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</si>
  <si>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</si>
  <si>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</si>
  <si>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</si>
  <si>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</si>
  <si>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</si>
  <si>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</si>
  <si>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</si>
  <si>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</si>
  <si>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</si>
  <si>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</si>
  <si>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</si>
  <si>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</si>
  <si>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60 DIAS</t>
  </si>
  <si>
    <t>Rotativo Vespertino</t>
  </si>
  <si>
    <t>Rotativo Noturno</t>
  </si>
  <si>
    <t>Comercial no break - Mídia cliente</t>
  </si>
  <si>
    <t>30"</t>
  </si>
  <si>
    <t xml:space="preserve">Flash ao vivo </t>
  </si>
  <si>
    <t>BG Sábado</t>
  </si>
  <si>
    <t>120"</t>
  </si>
  <si>
    <t>VALOR TOTAL MÍDIA TV</t>
  </si>
  <si>
    <t xml:space="preserve">Valor Ref. </t>
  </si>
  <si>
    <t>Valor TT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</si>
  <si>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</si>
  <si>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</si>
  <si>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</si>
  <si>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</si>
  <si>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</si>
  <si>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</si>
  <si>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</si>
  <si>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</si>
  <si>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</si>
  <si>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</si>
  <si>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</si>
  <si>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</si>
  <si>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</si>
  <si>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</si>
  <si>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</si>
  <si>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</si>
  <si>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</si>
  <si>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Aplicação da marca do cliente</t>
  </si>
  <si>
    <t>Sinalização Evento / Backdrop premiação / Troféus atletas</t>
  </si>
  <si>
    <t>Evento</t>
  </si>
  <si>
    <t>Produção de VTs</t>
  </si>
  <si>
    <t>CH Projeto</t>
  </si>
  <si>
    <t>VTs de 60"</t>
  </si>
  <si>
    <t>TV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</si>
  <si>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</si>
  <si>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</si>
  <si>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</si>
  <si>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</si>
  <si>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</si>
  <si>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</si>
  <si>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****Valor de Produção de VTs / Arena / Promocional, não incide BV de comissão de agência e descontos. Será faturado em formato de contrato separadamente e faturado pelo LÍQUIDO;</t>
  </si>
  <si>
    <t>DATA EVENTO: A SER DEFINIDO</t>
  </si>
  <si>
    <t>ARENA GEEK GAMER</t>
  </si>
  <si>
    <t>PERÍODO: SETEMBRO/OUTUBRO/2024</t>
  </si>
  <si>
    <t>CLIENTES PROSPECTS: ÁGUA MINERAL / EDUCAÇÃO / TELEFONIA / INTERNET / SHOPPING / BANCO</t>
  </si>
  <si>
    <t>EXIBIÇÃO: AGOSTO/SETEMBRO-24</t>
  </si>
  <si>
    <t>FILMES: 02 VERSÕES</t>
  </si>
  <si>
    <t>***Valores faturados separadamente / TV Atalaia / Portal A8SE / Produção;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</si>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</sst>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9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4" fillId="4" borderId="0" xfId="0" applyFont="1" applyFill="1" applyAlignment="1">
      <alignment horizont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166" fontId="8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6.7109375" bestFit="1" customWidth="1"/>
  </cols>
  <sheetData>
    <row r="1" spans="1:12" ht="14.4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1"/>
      <c r="K3" s="32"/>
      <c r="L3" s="1"/>
    </row>
    <row r="4" spans="1:12">
      <c r="A4" s="1" t="s">
        <v>70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68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71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0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1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72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1" t="s">
        <v>73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2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3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4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5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6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2" t="s">
        <v>7</v>
      </c>
      <c r="K21" s="23"/>
      <c r="L21" s="7" t="s">
        <v>8</v>
      </c>
    </row>
    <row r="22" spans="1:12" ht="22.5">
      <c r="A22" s="8" t="s">
        <v>9</v>
      </c>
      <c r="B22" s="9" t="s">
        <v>10</v>
      </c>
      <c r="C22" s="9" t="s">
        <v>11</v>
      </c>
      <c r="D22" s="9" t="s">
        <v>12</v>
      </c>
      <c r="E22" s="9" t="s">
        <v>13</v>
      </c>
      <c r="F22" s="9" t="s">
        <v>14</v>
      </c>
      <c r="G22" s="9" t="s">
        <v>15</v>
      </c>
      <c r="H22" s="9" t="s">
        <v>16</v>
      </c>
      <c r="I22" s="10" t="s">
        <v>17</v>
      </c>
      <c r="J22" s="8" t="s">
        <v>18</v>
      </c>
      <c r="K22" s="8" t="s">
        <v>19</v>
      </c>
      <c r="L22" s="8" t="s">
        <v>20</v>
      </c>
    </row>
    <row r="23" spans="1:12" ht="40.5" customHeight="1">
      <c r="A23" s="24" t="s">
        <v>21</v>
      </c>
      <c r="B23" s="11" t="s">
        <v>22</v>
      </c>
      <c r="C23" s="12" t="s">
        <v>23</v>
      </c>
      <c r="D23" s="13" t="s">
        <v>24</v>
      </c>
      <c r="E23" s="13" t="s">
        <v>25</v>
      </c>
      <c r="F23" s="33" t="s">
        <v>26</v>
      </c>
      <c r="G23" s="13">
        <v>40</v>
      </c>
      <c r="H23" s="13">
        <v>0.375</v>
      </c>
      <c r="I23" s="14">
        <v>3174.81</v>
      </c>
      <c r="J23" s="15">
        <f t="shared" ref="J23:J29" si="0">I23*H23</f>
        <v>1190.55375</v>
      </c>
      <c r="K23" s="15">
        <f t="shared" ref="K23:K28" si="1">J23*G23</f>
        <v>47622.15</v>
      </c>
      <c r="L23" s="15">
        <f t="shared" ref="L23:L29" si="2">K23-(K23*85%)</f>
        <v>7143.322500000002</v>
      </c>
    </row>
    <row r="24" spans="1:12" ht="38.1" customHeight="1">
      <c r="A24" s="25"/>
      <c r="B24" s="11" t="s">
        <v>22</v>
      </c>
      <c r="C24" s="12" t="s">
        <v>27</v>
      </c>
      <c r="D24" s="13" t="s">
        <v>24</v>
      </c>
      <c r="E24" s="13" t="s">
        <v>25</v>
      </c>
      <c r="F24" s="25"/>
      <c r="G24" s="13">
        <v>40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47622.15</v>
      </c>
      <c r="L24" s="15">
        <f t="shared" si="2"/>
        <v>7143.322500000002</v>
      </c>
    </row>
    <row r="25" spans="1:12" ht="37.5" customHeight="1">
      <c r="A25" s="25"/>
      <c r="B25" s="11" t="s">
        <v>22</v>
      </c>
      <c r="C25" s="12" t="s">
        <v>28</v>
      </c>
      <c r="D25" s="13" t="s">
        <v>24</v>
      </c>
      <c r="E25" s="13" t="s">
        <v>25</v>
      </c>
      <c r="F25" s="25"/>
      <c r="G25" s="13">
        <v>30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35716.612500000003</v>
      </c>
      <c r="L25" s="15">
        <f t="shared" si="2"/>
        <v>5357.4918749999997</v>
      </c>
    </row>
    <row r="26" spans="1:12" ht="30.95" customHeight="1">
      <c r="A26" s="25"/>
      <c r="B26" s="12" t="s">
        <v>29</v>
      </c>
      <c r="C26" s="12" t="s">
        <v>23</v>
      </c>
      <c r="D26" s="13" t="s">
        <v>30</v>
      </c>
      <c r="E26" s="13" t="s">
        <v>25</v>
      </c>
      <c r="F26" s="25"/>
      <c r="G26" s="13">
        <v>10</v>
      </c>
      <c r="H26" s="13">
        <v>1</v>
      </c>
      <c r="I26" s="14">
        <v>1360.91</v>
      </c>
      <c r="J26" s="15">
        <f t="shared" si="0"/>
        <v>1360.91</v>
      </c>
      <c r="K26" s="15">
        <f t="shared" si="1"/>
        <v>13609.1</v>
      </c>
      <c r="L26" s="15">
        <f t="shared" si="2"/>
        <v>2041.3649999999998</v>
      </c>
    </row>
    <row r="27" spans="1:12" ht="30.95" customHeight="1">
      <c r="A27" s="25"/>
      <c r="B27" s="12" t="s">
        <v>29</v>
      </c>
      <c r="C27" s="12" t="s">
        <v>27</v>
      </c>
      <c r="D27" s="13" t="s">
        <v>30</v>
      </c>
      <c r="E27" s="13" t="s">
        <v>25</v>
      </c>
      <c r="F27" s="25"/>
      <c r="G27" s="13">
        <v>10</v>
      </c>
      <c r="H27" s="13">
        <v>1</v>
      </c>
      <c r="I27" s="14">
        <v>1531.63</v>
      </c>
      <c r="J27" s="15">
        <f t="shared" si="0"/>
        <v>1531.63</v>
      </c>
      <c r="K27" s="15">
        <f t="shared" si="1"/>
        <v>15316.300000000001</v>
      </c>
      <c r="L27" s="15">
        <f t="shared" si="2"/>
        <v>2297.4449999999997</v>
      </c>
    </row>
    <row r="28" spans="1:12" ht="27.95" customHeight="1">
      <c r="A28" s="25"/>
      <c r="B28" s="12" t="s">
        <v>29</v>
      </c>
      <c r="C28" s="12" t="s">
        <v>28</v>
      </c>
      <c r="D28" s="13" t="s">
        <v>30</v>
      </c>
      <c r="E28" s="13" t="s">
        <v>25</v>
      </c>
      <c r="F28" s="25"/>
      <c r="G28" s="13">
        <v>10</v>
      </c>
      <c r="H28" s="13">
        <v>1</v>
      </c>
      <c r="I28" s="14">
        <v>4371.79</v>
      </c>
      <c r="J28" s="15">
        <f t="shared" si="0"/>
        <v>4371.79</v>
      </c>
      <c r="K28" s="15">
        <f t="shared" si="1"/>
        <v>43717.9</v>
      </c>
      <c r="L28" s="15">
        <f t="shared" si="2"/>
        <v>6557.6849999999977</v>
      </c>
    </row>
    <row r="29" spans="1:12">
      <c r="A29" s="26"/>
      <c r="B29" s="12" t="s">
        <v>31</v>
      </c>
      <c r="C29" s="12" t="s">
        <v>32</v>
      </c>
      <c r="D29" s="13" t="s">
        <v>33</v>
      </c>
      <c r="E29" s="13" t="s">
        <v>25</v>
      </c>
      <c r="F29" s="26"/>
      <c r="G29" s="13">
        <v>1</v>
      </c>
      <c r="H29" s="13">
        <v>2</v>
      </c>
      <c r="I29" s="14">
        <v>1904</v>
      </c>
      <c r="J29" s="15">
        <f t="shared" si="0"/>
        <v>3808</v>
      </c>
      <c r="K29" s="15">
        <f>(J29*G29)*2</f>
        <v>7616</v>
      </c>
      <c r="L29" s="15">
        <f t="shared" si="2"/>
        <v>1142.4000000000005</v>
      </c>
    </row>
    <row r="30" spans="1:12">
      <c r="A30" s="28" t="s">
        <v>34</v>
      </c>
      <c r="B30" s="29"/>
      <c r="C30" s="29"/>
      <c r="D30" s="29"/>
      <c r="E30" s="29"/>
      <c r="F30" s="29"/>
      <c r="G30" s="29"/>
      <c r="H30" s="29"/>
      <c r="I30" s="29"/>
      <c r="J30" s="30"/>
      <c r="K30" s="16">
        <f t="shared" ref="K30:L30" si="3">SUM(K23:K29)</f>
        <v>211220.21249999999</v>
      </c>
      <c r="L30" s="16">
        <f t="shared" si="3"/>
        <v>31683.031875000001</v>
      </c>
    </row>
    <row r="31" spans="1:12">
      <c r="A31" s="1"/>
      <c r="B31" s="2"/>
      <c r="C31" s="2"/>
      <c r="D31" s="2"/>
      <c r="E31" s="2"/>
      <c r="F31" s="2"/>
      <c r="G31" s="2"/>
      <c r="H31" s="2"/>
      <c r="I31" s="3"/>
      <c r="J31" s="3"/>
      <c r="K31" s="3"/>
      <c r="L31" s="1"/>
    </row>
    <row r="32" spans="1:12">
      <c r="A32" s="1"/>
      <c r="B32" s="2"/>
      <c r="C32" s="2"/>
      <c r="D32" s="2"/>
      <c r="E32" s="2"/>
      <c r="F32" s="2"/>
      <c r="G32" s="2"/>
      <c r="H32" s="2"/>
      <c r="I32" s="3"/>
      <c r="J32" s="3"/>
      <c r="K32" s="3"/>
      <c r="L32" s="1"/>
    </row>
    <row r="33" spans="1:12">
      <c r="A33" s="1"/>
      <c r="B33" s="2"/>
      <c r="C33" s="2"/>
      <c r="D33" s="2"/>
      <c r="E33" s="2"/>
      <c r="F33" s="2"/>
      <c r="G33" s="2"/>
      <c r="H33" s="2"/>
      <c r="I33" s="3"/>
      <c r="J33" s="22" t="s">
        <v>7</v>
      </c>
      <c r="K33" s="23"/>
      <c r="L33" s="7" t="s">
        <v>8</v>
      </c>
    </row>
    <row r="34" spans="1:12" ht="33.75">
      <c r="A34" s="8" t="s">
        <v>9</v>
      </c>
      <c r="B34" s="9" t="s">
        <v>10</v>
      </c>
      <c r="C34" s="9" t="s">
        <v>11</v>
      </c>
      <c r="D34" s="9" t="s">
        <v>12</v>
      </c>
      <c r="E34" s="9" t="s">
        <v>37</v>
      </c>
      <c r="F34" s="9" t="s">
        <v>14</v>
      </c>
      <c r="G34" s="9" t="s">
        <v>38</v>
      </c>
      <c r="H34" s="9" t="s">
        <v>16</v>
      </c>
      <c r="I34" s="10" t="s">
        <v>35</v>
      </c>
      <c r="J34" s="8" t="s">
        <v>18</v>
      </c>
      <c r="K34" s="8" t="s">
        <v>36</v>
      </c>
      <c r="L34" s="8" t="s">
        <v>20</v>
      </c>
    </row>
    <row r="35" spans="1:12" ht="22.5">
      <c r="A35" s="24" t="s">
        <v>39</v>
      </c>
      <c r="B35" s="12" t="s">
        <v>40</v>
      </c>
      <c r="C35" s="12" t="s">
        <v>41</v>
      </c>
      <c r="D35" s="13" t="s">
        <v>42</v>
      </c>
      <c r="E35" s="13" t="s">
        <v>43</v>
      </c>
      <c r="F35" s="27" t="s">
        <v>26</v>
      </c>
      <c r="G35" s="17">
        <v>60000</v>
      </c>
      <c r="H35" s="13">
        <v>1</v>
      </c>
      <c r="I35" s="14">
        <v>200</v>
      </c>
      <c r="J35" s="15">
        <f>I35*H35</f>
        <v>200</v>
      </c>
      <c r="K35" s="15">
        <f t="shared" ref="K35:K37" si="4">J35*60</f>
        <v>12000</v>
      </c>
      <c r="L35" s="15">
        <f t="shared" ref="L35:L38" si="5">K35-(K35*85%)</f>
        <v>1800</v>
      </c>
    </row>
    <row r="36" spans="1:12" ht="22.5">
      <c r="A36" s="25"/>
      <c r="B36" s="12" t="s">
        <v>44</v>
      </c>
      <c r="C36" s="12" t="s">
        <v>41</v>
      </c>
      <c r="D36" s="13" t="s">
        <v>45</v>
      </c>
      <c r="E36" s="13" t="s">
        <v>43</v>
      </c>
      <c r="F36" s="25"/>
      <c r="G36" s="17">
        <v>60000</v>
      </c>
      <c r="H36" s="13">
        <v>1</v>
      </c>
      <c r="I36" s="14">
        <v>150</v>
      </c>
      <c r="J36" s="15">
        <f t="shared" ref="J36:J37" si="6">I36*H37</f>
        <v>150</v>
      </c>
      <c r="K36" s="15">
        <f t="shared" si="4"/>
        <v>9000</v>
      </c>
      <c r="L36" s="15">
        <f t="shared" si="5"/>
        <v>1350</v>
      </c>
    </row>
    <row r="37" spans="1:12">
      <c r="A37" s="25"/>
      <c r="B37" s="12" t="s">
        <v>46</v>
      </c>
      <c r="C37" s="12" t="s">
        <v>47</v>
      </c>
      <c r="D37" s="13" t="s">
        <v>45</v>
      </c>
      <c r="E37" s="13" t="s">
        <v>47</v>
      </c>
      <c r="F37" s="25"/>
      <c r="G37" s="17">
        <v>25000</v>
      </c>
      <c r="H37" s="13">
        <v>1</v>
      </c>
      <c r="I37" s="14">
        <v>150</v>
      </c>
      <c r="J37" s="15">
        <f t="shared" si="6"/>
        <v>150</v>
      </c>
      <c r="K37" s="15">
        <f t="shared" si="4"/>
        <v>9000</v>
      </c>
      <c r="L37" s="15">
        <f t="shared" si="5"/>
        <v>1350</v>
      </c>
    </row>
    <row r="38" spans="1:12" ht="22.5">
      <c r="A38" s="26"/>
      <c r="B38" s="12" t="s">
        <v>48</v>
      </c>
      <c r="C38" s="12" t="s">
        <v>41</v>
      </c>
      <c r="D38" s="13" t="s">
        <v>49</v>
      </c>
      <c r="E38" s="13" t="s">
        <v>43</v>
      </c>
      <c r="F38" s="25"/>
      <c r="G38" s="17" t="s">
        <v>25</v>
      </c>
      <c r="H38" s="13">
        <v>1</v>
      </c>
      <c r="I38" s="14">
        <v>5000</v>
      </c>
      <c r="J38" s="15">
        <f>I38*H38</f>
        <v>5000</v>
      </c>
      <c r="K38" s="15">
        <f>J38*2</f>
        <v>10000</v>
      </c>
      <c r="L38" s="15">
        <f t="shared" si="5"/>
        <v>1500</v>
      </c>
    </row>
    <row r="39" spans="1:12">
      <c r="A39" s="28" t="s">
        <v>50</v>
      </c>
      <c r="B39" s="29"/>
      <c r="C39" s="29"/>
      <c r="D39" s="29"/>
      <c r="E39" s="29"/>
      <c r="F39" s="29"/>
      <c r="G39" s="29"/>
      <c r="H39" s="29"/>
      <c r="I39" s="29"/>
      <c r="J39" s="30"/>
      <c r="K39" s="16">
        <f t="shared" ref="K39:L39" si="7">SUM(K35:K38)</f>
        <v>40000</v>
      </c>
      <c r="L39" s="16">
        <f t="shared" si="7"/>
        <v>6000</v>
      </c>
    </row>
    <row r="40" spans="1:12">
      <c r="A40" s="1"/>
      <c r="B40" s="2"/>
      <c r="C40" s="2"/>
      <c r="D40" s="2"/>
      <c r="E40" s="2"/>
      <c r="F40" s="2"/>
      <c r="G40" s="2"/>
      <c r="H40" s="2"/>
      <c r="I40" s="3"/>
      <c r="J40" s="3"/>
      <c r="K40" s="3"/>
      <c r="L40" s="1"/>
    </row>
    <row r="41" spans="1:12">
      <c r="A41" s="1"/>
      <c r="B41" s="2"/>
      <c r="C41" s="2"/>
      <c r="D41" s="2"/>
      <c r="E41" s="2"/>
      <c r="F41" s="2"/>
      <c r="G41" s="2"/>
      <c r="H41" s="2"/>
      <c r="I41" s="3"/>
      <c r="J41" s="22" t="s">
        <v>7</v>
      </c>
      <c r="K41" s="23"/>
      <c r="L41" s="7" t="s">
        <v>8</v>
      </c>
    </row>
    <row r="42" spans="1:12" ht="22.5">
      <c r="A42" s="8" t="s">
        <v>9</v>
      </c>
      <c r="B42" s="9" t="s">
        <v>10</v>
      </c>
      <c r="C42" s="9"/>
      <c r="D42" s="9" t="s">
        <v>12</v>
      </c>
      <c r="E42" s="9" t="s">
        <v>37</v>
      </c>
      <c r="F42" s="9" t="s">
        <v>14</v>
      </c>
      <c r="G42" s="9" t="s">
        <v>51</v>
      </c>
      <c r="H42" s="9" t="s">
        <v>16</v>
      </c>
      <c r="I42" s="10" t="s">
        <v>35</v>
      </c>
      <c r="J42" s="8" t="s">
        <v>18</v>
      </c>
      <c r="K42" s="8" t="s">
        <v>36</v>
      </c>
      <c r="L42" s="8" t="s">
        <v>20</v>
      </c>
    </row>
    <row r="43" spans="1:12" ht="33.75">
      <c r="A43" s="24" t="s">
        <v>52</v>
      </c>
      <c r="B43" s="12" t="s">
        <v>53</v>
      </c>
      <c r="C43" s="18" t="s">
        <v>54</v>
      </c>
      <c r="D43" s="13" t="s">
        <v>55</v>
      </c>
      <c r="E43" s="13" t="s">
        <v>56</v>
      </c>
      <c r="F43" s="27" t="s">
        <v>26</v>
      </c>
      <c r="G43" s="17">
        <v>1</v>
      </c>
      <c r="H43" s="13">
        <v>1</v>
      </c>
      <c r="I43" s="14">
        <v>10000</v>
      </c>
      <c r="J43" s="15">
        <f t="shared" ref="J43:J44" si="8">I43*H43</f>
        <v>10000</v>
      </c>
      <c r="K43" s="15">
        <f t="shared" ref="K43:K44" si="9">J43*G43</f>
        <v>10000</v>
      </c>
      <c r="L43" s="15">
        <f t="shared" ref="L43:L44" si="10">K43-(K43*85%)</f>
        <v>1500</v>
      </c>
    </row>
    <row r="44" spans="1:12">
      <c r="A44" s="26"/>
      <c r="B44" s="12" t="s">
        <v>57</v>
      </c>
      <c r="C44" s="18" t="s">
        <v>58</v>
      </c>
      <c r="D44" s="13" t="s">
        <v>59</v>
      </c>
      <c r="E44" s="13" t="s">
        <v>60</v>
      </c>
      <c r="F44" s="25"/>
      <c r="G44" s="17">
        <v>4</v>
      </c>
      <c r="H44" s="13">
        <v>1</v>
      </c>
      <c r="I44" s="14">
        <v>1000</v>
      </c>
      <c r="J44" s="15">
        <f t="shared" si="8"/>
        <v>1000</v>
      </c>
      <c r="K44" s="15">
        <f t="shared" si="9"/>
        <v>4000</v>
      </c>
      <c r="L44" s="15">
        <f t="shared" si="10"/>
        <v>600</v>
      </c>
    </row>
    <row r="45" spans="1:12">
      <c r="A45" s="28" t="s">
        <v>61</v>
      </c>
      <c r="B45" s="29"/>
      <c r="C45" s="29"/>
      <c r="D45" s="29"/>
      <c r="E45" s="29"/>
      <c r="F45" s="29"/>
      <c r="G45" s="29"/>
      <c r="H45" s="29"/>
      <c r="I45" s="29"/>
      <c r="J45" s="30"/>
      <c r="K45" s="16">
        <f t="shared" ref="K45:L45" si="11">SUM(K43:K44)</f>
        <v>14000</v>
      </c>
      <c r="L45" s="16">
        <f t="shared" si="11"/>
        <v>2100</v>
      </c>
    </row>
    <row r="46" spans="1:12">
      <c r="A46" s="1"/>
      <c r="B46" s="2"/>
      <c r="C46" s="2"/>
      <c r="D46" s="2"/>
      <c r="E46" s="2"/>
      <c r="F46" s="2"/>
      <c r="G46" s="2"/>
      <c r="H46" s="2"/>
      <c r="I46" s="3"/>
      <c r="J46" s="3"/>
      <c r="K46" s="3"/>
      <c r="L46" s="1"/>
    </row>
    <row r="47" spans="1:12">
      <c r="A47" s="1"/>
      <c r="B47" s="2"/>
      <c r="C47" s="2"/>
      <c r="D47" s="2"/>
      <c r="E47" s="2"/>
      <c r="F47" s="2"/>
      <c r="G47" s="2"/>
      <c r="H47" s="2"/>
      <c r="I47" s="3"/>
      <c r="J47" s="3"/>
      <c r="K47" s="3"/>
      <c r="L47" s="1"/>
    </row>
    <row r="48" spans="1:12" ht="45" customHeight="1">
      <c r="A48" s="28" t="s">
        <v>62</v>
      </c>
      <c r="B48" s="29"/>
      <c r="C48" s="29"/>
      <c r="D48" s="29"/>
      <c r="E48" s="29"/>
      <c r="F48" s="29"/>
      <c r="G48" s="29"/>
      <c r="H48" s="29"/>
      <c r="I48" s="29"/>
      <c r="J48" s="30"/>
      <c r="K48" s="16">
        <f>K39+K30+K45</f>
        <v>265220.21250000002</v>
      </c>
      <c r="L48" s="16">
        <f>L30+L39+L45</f>
        <v>39783.031875000001</v>
      </c>
    </row>
    <row r="49" spans="1:12">
      <c r="A49" s="2"/>
      <c r="B49" s="2"/>
      <c r="C49" s="2"/>
      <c r="D49" s="2"/>
      <c r="E49" s="2"/>
      <c r="F49" s="2"/>
      <c r="G49" s="2"/>
      <c r="H49" s="3"/>
      <c r="I49" s="3"/>
      <c r="J49" s="3"/>
      <c r="K49" s="1"/>
      <c r="L49" s="1"/>
    </row>
    <row r="50" spans="1:12">
      <c r="A50" s="1"/>
      <c r="B50" s="2"/>
      <c r="C50" s="2"/>
      <c r="D50" s="2"/>
      <c r="E50" s="2"/>
      <c r="F50" s="2"/>
      <c r="G50" s="2"/>
      <c r="H50" s="2"/>
      <c r="I50" s="3"/>
      <c r="J50" s="3"/>
      <c r="K50" s="3"/>
      <c r="L50" s="1"/>
    </row>
    <row r="51" spans="1:12">
      <c r="A51" s="1" t="s">
        <v>63</v>
      </c>
      <c r="B51" s="2"/>
      <c r="C51" s="2"/>
      <c r="D51" s="2"/>
      <c r="E51" s="2"/>
      <c r="F51" s="2"/>
      <c r="G51" s="2"/>
      <c r="H51" s="2"/>
      <c r="I51" s="3"/>
      <c r="J51" s="3"/>
      <c r="K51" s="3"/>
      <c r="L51" s="1"/>
    </row>
    <row r="52" spans="1:12">
      <c r="A52" s="1" t="s">
        <v>64</v>
      </c>
      <c r="B52" s="2"/>
      <c r="C52" s="2"/>
      <c r="D52" s="2"/>
      <c r="E52" s="2"/>
      <c r="F52" s="2"/>
      <c r="G52" s="2"/>
      <c r="H52" s="2"/>
      <c r="I52" s="3"/>
      <c r="J52" s="19"/>
      <c r="K52" s="19" t="s">
        <v>65</v>
      </c>
      <c r="L52" s="20"/>
    </row>
    <row r="53" spans="1:12">
      <c r="A53" s="1" t="s">
        <v>66</v>
      </c>
      <c r="B53" s="2"/>
      <c r="C53" s="2"/>
      <c r="D53" s="2"/>
      <c r="E53" s="2"/>
      <c r="F53" s="2"/>
      <c r="G53" s="2"/>
      <c r="H53" s="2"/>
      <c r="I53" s="3"/>
      <c r="J53" s="3"/>
      <c r="K53" s="3"/>
      <c r="L53" s="21">
        <f>L48*6</f>
        <v>238698.19125</v>
      </c>
    </row>
    <row r="54" spans="1:12">
      <c r="A54" s="1" t="s">
        <v>74</v>
      </c>
      <c r="B54" s="2"/>
      <c r="C54" s="2"/>
      <c r="D54" s="2"/>
      <c r="E54" s="2"/>
      <c r="F54" s="2"/>
      <c r="G54" s="2"/>
      <c r="H54" s="2"/>
      <c r="I54" s="3"/>
      <c r="J54" s="3"/>
      <c r="K54" s="3"/>
      <c r="L54" s="1"/>
    </row>
    <row r="55" spans="1:12">
      <c r="A55" s="1" t="s">
        <v>67</v>
      </c>
      <c r="B55" s="2"/>
      <c r="C55" s="2"/>
      <c r="D55" s="2"/>
      <c r="E55" s="2"/>
      <c r="F55" s="2"/>
      <c r="G55" s="2"/>
      <c r="H55" s="2"/>
      <c r="I55" s="3"/>
      <c r="J55" s="3"/>
      <c r="K55" s="3"/>
      <c r="L55" s="1"/>
    </row>
    <row r="56" spans="1:12">
      <c r="A56" s="1"/>
      <c r="B56" s="2"/>
      <c r="C56" s="2"/>
      <c r="D56" s="2"/>
      <c r="E56" s="2"/>
      <c r="F56" s="2"/>
      <c r="G56" s="2"/>
      <c r="H56" s="2"/>
      <c r="I56" s="3"/>
      <c r="J56" s="3"/>
      <c r="K56" s="3"/>
      <c r="L56" s="1"/>
    </row>
    <row r="57" spans="1:12" s="38" customFormat="1">
      <c r="A57" s="35" t="s">
        <v>75</v>
      </c>
      <c r="B57" s="36"/>
      <c r="C57" s="36"/>
      <c r="D57" s="36"/>
      <c r="E57" s="37"/>
      <c r="F57" s="37"/>
      <c r="G57" s="36"/>
      <c r="H57" s="36"/>
    </row>
  </sheetData>
  <mergeCells count="15">
    <mergeCell ref="A1:L2"/>
    <mergeCell ref="A43:A44"/>
    <mergeCell ref="F43:F44"/>
    <mergeCell ref="A45:J45"/>
    <mergeCell ref="A48:J48"/>
    <mergeCell ref="J3:K3"/>
    <mergeCell ref="J21:K21"/>
    <mergeCell ref="A23:A29"/>
    <mergeCell ref="F23:F29"/>
    <mergeCell ref="A30:J30"/>
    <mergeCell ref="J33:K33"/>
    <mergeCell ref="A35:A38"/>
    <mergeCell ref="F35:F38"/>
    <mergeCell ref="A39:J39"/>
    <mergeCell ref="J41:K4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2023-11-17T17:50:56Z</dcterms:modified>
</cp:coreProperties>
</file>